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scritorio\Backup Informacion\Banco De Proyectos\Adriana\2022\POAI 2022\"/>
    </mc:Choice>
  </mc:AlternateContent>
  <bookViews>
    <workbookView xWindow="0" yWindow="0" windowWidth="24000" windowHeight="8730"/>
  </bookViews>
  <sheets>
    <sheet name="3 Trimestre 2022 " sheetId="1" r:id="rId1"/>
  </sheets>
  <externalReferences>
    <externalReference r:id="rId2"/>
  </externalReferences>
  <definedNames>
    <definedName name="Print_Titles_0" localSheetId="0">#REF!</definedName>
    <definedName name="Print_Titles_0_0" localSheetId="0">#REF!</definedName>
    <definedName name="Print_Titles_0_0_0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I28" i="1" s="1"/>
  <c r="I27" i="1"/>
  <c r="I43" i="1"/>
  <c r="I49" i="1"/>
  <c r="I53" i="1"/>
  <c r="I56" i="1"/>
  <c r="G56" i="1"/>
  <c r="J55" i="1"/>
  <c r="I55" i="1"/>
  <c r="H53" i="1"/>
  <c r="H56" i="1" s="1"/>
  <c r="G53" i="1"/>
  <c r="I52" i="1"/>
  <c r="J49" i="1"/>
  <c r="H49" i="1"/>
  <c r="G49" i="1"/>
  <c r="J48" i="1"/>
  <c r="I48" i="1"/>
  <c r="J47" i="1"/>
  <c r="I47" i="1"/>
  <c r="J46" i="1"/>
  <c r="I46" i="1"/>
  <c r="H43" i="1"/>
  <c r="J43" i="1" s="1"/>
  <c r="G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H27" i="1"/>
  <c r="J27" i="1" s="1"/>
  <c r="G27" i="1"/>
  <c r="G28" i="1" s="1"/>
  <c r="J26" i="1"/>
  <c r="I26" i="1"/>
  <c r="J25" i="1"/>
  <c r="I25" i="1"/>
  <c r="H24" i="1"/>
  <c r="J24" i="1" s="1"/>
  <c r="G24" i="1"/>
  <c r="I23" i="1"/>
  <c r="I22" i="1"/>
  <c r="J21" i="1"/>
  <c r="I21" i="1"/>
  <c r="J20" i="1"/>
  <c r="I20" i="1"/>
  <c r="J19" i="1"/>
  <c r="I19" i="1"/>
  <c r="J18" i="1"/>
  <c r="I18" i="1"/>
  <c r="I17" i="1"/>
  <c r="J16" i="1"/>
  <c r="I16" i="1"/>
  <c r="J15" i="1"/>
  <c r="I15" i="1"/>
  <c r="J14" i="1"/>
  <c r="I14" i="1"/>
  <c r="J13" i="1"/>
  <c r="I13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I58" i="1" l="1"/>
  <c r="J56" i="1"/>
  <c r="H58" i="1"/>
  <c r="J58" i="1" s="1"/>
  <c r="G58" i="1"/>
  <c r="H28" i="1"/>
  <c r="J28" i="1" s="1"/>
  <c r="J53" i="1"/>
</calcChain>
</file>

<file path=xl/comments1.xml><?xml version="1.0" encoding="utf-8"?>
<comments xmlns="http://schemas.openxmlformats.org/spreadsheetml/2006/main">
  <authors>
    <author/>
  </authors>
  <commentList>
    <comment ref="D12" authorId="0" shapeId="0">
      <text>
        <r>
          <rPr>
            <sz val="11"/>
            <color theme="1"/>
            <rFont val="Calibri"/>
            <family val="2"/>
            <scheme val="minor"/>
          </rPr>
          <t>======
ID#AAAAqY7iuHE
Adriana Yadira Moreno Chacón    (2022-04-18 16:05:54)
No registra movimientos presupuestales, no se solicita seguimiento</t>
        </r>
      </text>
    </comment>
  </commentList>
</comments>
</file>

<file path=xl/sharedStrings.xml><?xml version="1.0" encoding="utf-8"?>
<sst xmlns="http://schemas.openxmlformats.org/spreadsheetml/2006/main" count="209" uniqueCount="114">
  <si>
    <t>UNIVERSIDAD DE LOS LLANOS</t>
  </si>
  <si>
    <t>OFICINA DE PLANEACIÓN</t>
  </si>
  <si>
    <t xml:space="preserve">PLAN   OPERATIVO    ANUAL    DE   INVERSIÓN    VIGENCIA   2022 </t>
  </si>
  <si>
    <t>FICHA BPUNI</t>
  </si>
  <si>
    <t>NOMBRE PROPONENTE</t>
  </si>
  <si>
    <t>NOMBRE DEL PROYECTO</t>
  </si>
  <si>
    <t xml:space="preserve">TIPO </t>
  </si>
  <si>
    <t xml:space="preserve">FUENTE DE FINANCIACIÓN </t>
  </si>
  <si>
    <t xml:space="preserve">VALOR PROYECTADO </t>
  </si>
  <si>
    <t xml:space="preserve">EJECUTADO R.P </t>
  </si>
  <si>
    <t>SALDO</t>
  </si>
  <si>
    <t>% EJECUTADO</t>
  </si>
  <si>
    <t>VIAC 01 2910 2021</t>
  </si>
  <si>
    <t>Vicerrectoría Académica</t>
  </si>
  <si>
    <t>Apoyo a la formación de alto nivel y fortalecimiento de las competencias de los docentes de la Universidad de los Llanos</t>
  </si>
  <si>
    <t>POAI</t>
  </si>
  <si>
    <t>Estampilla "Universidad de los Llanos"</t>
  </si>
  <si>
    <t>VIAC 02 2910 2021</t>
  </si>
  <si>
    <t>Fortalecer los procesos de aseguramiento de la calidad en la Universidad de los Llanos</t>
  </si>
  <si>
    <t>VIARE 02 0511 2021</t>
  </si>
  <si>
    <t>Vicerrectoría de Recursos</t>
  </si>
  <si>
    <t>Gestión integral de la comunicación como proceso estratégico para la visibilización e impacto de la Universidad de los Llanos en la región de la Orinoquia</t>
  </si>
  <si>
    <t>VIAC 03 0511 2021</t>
  </si>
  <si>
    <t>Desarrollo de la investigación, tecnología e innovación para la generación de una productividad científica con visibilidad e impacto en la Universidad de los Llanos</t>
  </si>
  <si>
    <t>VIAC 04 0511 2021</t>
  </si>
  <si>
    <t xml:space="preserve">Interacción de la universidad con el entorno mediante los diferentes campos de proyección social, aportando al desarrollo de la Orinoquia. </t>
  </si>
  <si>
    <t>FCHE 04 0511 2021</t>
  </si>
  <si>
    <t xml:space="preserve">Facultad de Ciencias Humanas y de la Educación </t>
  </si>
  <si>
    <t>Consolidación de la calidad académica  a través del  desarrollo de competencias comunicativas en un segundo idioma, Universidad de los Llanos</t>
  </si>
  <si>
    <t xml:space="preserve">VIAC 05 0811 2021 </t>
  </si>
  <si>
    <t>Elaboración de documento maestro de condiciones para la creación de nuevos programas de la Universidad de los Llanos</t>
  </si>
  <si>
    <t>VIAC 06 0811 2021</t>
  </si>
  <si>
    <t>Internacionalización del currículo en programas académicos para fortalecer la visibilidad nacional e internacional de la Universidad de los Llanos</t>
  </si>
  <si>
    <t>BIB 06 0811 2021</t>
  </si>
  <si>
    <t>Biblioteca</t>
  </si>
  <si>
    <t>Adquisición de recursos bibliográficos para el desarrollo de actividades formativas e investigativas en la Universidad de los Llanos</t>
  </si>
  <si>
    <t>VIAC 07 0811 2021</t>
  </si>
  <si>
    <t>Fortalecimiento del sistema de laboratorios como apoyo al desarrollo de las funciones misionales de la Universidad de los Llanos</t>
  </si>
  <si>
    <t xml:space="preserve">VIAC 08 0911 2021 </t>
  </si>
  <si>
    <t>Fortalecimiento tecnológico como apoyo a la oferta e innovación académica de la Universidad de los Llanos</t>
  </si>
  <si>
    <t>VIARE 03 0911 2021</t>
  </si>
  <si>
    <t>Dotación de equipos para los laboratorios básicos y especializados de la Universidad de los Llanos</t>
  </si>
  <si>
    <t>PLAN 12 0911 2021</t>
  </si>
  <si>
    <t xml:space="preserve">Planeación </t>
  </si>
  <si>
    <t>Gestión y aseguramiento de las condiciones medioambientales de las diferentes sedes y unidades rurales de la Universidad de los Llanos</t>
  </si>
  <si>
    <t>SIST 01 0911 2021</t>
  </si>
  <si>
    <t xml:space="preserve">Sistemas </t>
  </si>
  <si>
    <t>Adquisición  de herramientas tic para el fortalecimiento  de las funciones misionales y administrativas de la Universidad de los Llanos</t>
  </si>
  <si>
    <t>BU 01 1011 2021</t>
  </si>
  <si>
    <t xml:space="preserve">Bienestar </t>
  </si>
  <si>
    <t>Promover estrategias que mejoren  la calidad de vida de la comunidad de la Universidad de los Llanos</t>
  </si>
  <si>
    <t>VIARE 04 1011 2021</t>
  </si>
  <si>
    <t>Implementación de un sistema de costeo académico en la Universidad de los Llanos (Fase I)</t>
  </si>
  <si>
    <t>FCS 02 1211 2021</t>
  </si>
  <si>
    <t>Facultad de Ciencias de la Salud</t>
  </si>
  <si>
    <t>Mejoramiento de la infraestructura fisica y dotación  para el laboratorio simulación y desarrollo de habilidades farmacéuticas facultad de Ciencias de la Salud.</t>
  </si>
  <si>
    <t>VIAC 09 1211 2021</t>
  </si>
  <si>
    <t>Oferta de dos programas profesionales de la universidad de los llanos, en la modalidad a distancia tradicional, en tres departamentos de la orinoquía colombiana (Fase II)</t>
  </si>
  <si>
    <t>TOTAL PROYECTOS ESTAMPILLA "UNIVERSIDAD DE LOS LLANOS" POAI 2022</t>
  </si>
  <si>
    <t xml:space="preserve">PGN </t>
  </si>
  <si>
    <t xml:space="preserve">Estampilla Nacional </t>
  </si>
  <si>
    <t>TOTAL PROYECTOS OTRAS FUENTES POAI 2022</t>
  </si>
  <si>
    <t>TOTAL POAI 2022</t>
  </si>
  <si>
    <t>PLAN DE FOMENTO A LA CALIDAD 2019 - 2022</t>
  </si>
  <si>
    <t>PLAN 07 2810 2020</t>
  </si>
  <si>
    <t>Mejoramiento de las porterías de acceso  peatonal y vehicular de los campus Barcelona y san Antonio, Universidad de los Llanos</t>
  </si>
  <si>
    <t>Adicionado</t>
  </si>
  <si>
    <t>PFC 2020</t>
  </si>
  <si>
    <t>VIAC 02 2604 2022</t>
  </si>
  <si>
    <t>Implementación de escenarios para la apropiación social del conocimiento en el campus Restrepo, de la Universidad de los Llanos (fase I)</t>
  </si>
  <si>
    <t>PFC 2022</t>
  </si>
  <si>
    <t>FCHE 01 1605 2022</t>
  </si>
  <si>
    <t>Facultad de Ciencias Humanas y de la Educación</t>
  </si>
  <si>
    <t>Dotación del laboratorio de fisiología del esfuerzo y  gimnasio de fuerza de la universidad de los Llanos.</t>
  </si>
  <si>
    <t>BU 01 2604 2022</t>
  </si>
  <si>
    <t>Bienestar</t>
  </si>
  <si>
    <t>Fortalecer las condiciones de bienestar a través de la dotación de espacios dedicados a la integración de la comunidad de la Universidad de los Llanos</t>
  </si>
  <si>
    <t>VIAC 03 2604 2022</t>
  </si>
  <si>
    <t>Ampliación de la capacidad tecnológica para el acceso de la comunidad universitaria  a la plataforma virtual de aprendizaje de la Universidad de los Llanos</t>
  </si>
  <si>
    <t>FCBI 01 2604 2022</t>
  </si>
  <si>
    <t>Facultad de Ciencias Básicas e Ingienerias</t>
  </si>
  <si>
    <t>Mejoramiento de la infraestructura física y dotación del centro de óptica de la Universidad de los Llanos</t>
  </si>
  <si>
    <t>PLAN 01 2604 2022</t>
  </si>
  <si>
    <t>Planeación</t>
  </si>
  <si>
    <t>Mejoramiento del sistema eléctrico del comedor universitario y adquisición de grúa para el mantenimiento de las instalaciones de la Universidad de los Llanos</t>
  </si>
  <si>
    <t>FCARN 08 1111 2021</t>
  </si>
  <si>
    <t>Facultad de Ciencias Agropecuarias y Recursos Natuarales</t>
  </si>
  <si>
    <t>Mejoramiento de infraestructura física, para el instituto de acuicultura y pesca de la Universidad de los Llanos - sede Barcelona</t>
  </si>
  <si>
    <t>PLAN 13 0911 2021</t>
  </si>
  <si>
    <t>Mejoramiento de los espacios académico-administrativos de la Universidad de Llanos</t>
  </si>
  <si>
    <t>FCARN 09 1211 2021</t>
  </si>
  <si>
    <t>Mejoramiento de la infraestructura física y dotación de las unidades rurales experimentales de la Universidad de los Llanos (Fase I)</t>
  </si>
  <si>
    <t>SIST 01 2604 2022</t>
  </si>
  <si>
    <t>Sistemas</t>
  </si>
  <si>
    <t>Consultoría para la elaboración del plan estratégico de las tecnologías de la información y las comunicaciones (PETI) de la Universidad de los Llanos.</t>
  </si>
  <si>
    <t>FCBI 02 2604 2022</t>
  </si>
  <si>
    <t>Fortalecimiento de los procesos técnicos e investigativos del centro de calidad de aguas de la Universidad de los Llanos</t>
  </si>
  <si>
    <t>TOTAL PLAN DE FOMENTO A LA CALIDAD 2019 - 2022</t>
  </si>
  <si>
    <t xml:space="preserve"> PROYECTOS ADICIONADOS EXCEDENTES CREE</t>
  </si>
  <si>
    <t>Excedentes CREE</t>
  </si>
  <si>
    <t>VIAC 01 0905 2022</t>
  </si>
  <si>
    <t>Ampliación de planta docente de la Universidad de los Llanos</t>
  </si>
  <si>
    <t>VIARE 01 1807 2022</t>
  </si>
  <si>
    <t>Adquisición de vehículos para el desarrollo de los procesos académicos administrativos de la Universidad de los Llanos</t>
  </si>
  <si>
    <t>TOTAL EXCEDENTES CREE</t>
  </si>
  <si>
    <t xml:space="preserve"> PROYECTOS ADICIONADOS ESTAMPILLA "UNIVERSIDAD DE LOS LLANOS" </t>
  </si>
  <si>
    <t>PLAN 02 2507 2022</t>
  </si>
  <si>
    <t xml:space="preserve">
Estudios técnicos, diseños y trámites de licenciamiento del urbanismo del campus Barcelona de la Universidad de los Llanos
</t>
  </si>
  <si>
    <t xml:space="preserve">TOTAL ADICIONADOS ESTAMPILLA "UNIVERSIDAD DE LOS LLANOS" </t>
  </si>
  <si>
    <t>PGN</t>
  </si>
  <si>
    <t>TOTAL ADICIONADOS PGN</t>
  </si>
  <si>
    <t xml:space="preserve"> PROYECTOS ADICIONADOS ESTAMPILLA UNIVERSIDAD NACIONAL </t>
  </si>
  <si>
    <t xml:space="preserve">TOTALES POAI - ADICIONADOS ESTAMPILLA "UNIVERSIDAD DE LOS LLANOS" - CREE - PFC 2022 - PGN </t>
  </si>
  <si>
    <t>Nota: La información reportada en en la columna valor ejecutado, es suministrada por la División Financiera a traves de la ejecución presupuestal del mes de septiembre del año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</si>
</sst>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\ #,##0;[Red]\-&quot;$&quot;\ #,##0"/>
    <numFmt numFmtId="8" formatCode="&quot;$&quot;\ #,##0.00;[Red]\-&quot;$&quot;\ #,##0.00"/>
    <numFmt numFmtId="164" formatCode="&quot;$&quot;#,##0"/>
    <numFmt numFmtId="165" formatCode="&quot;$&quot;\ #,##0"/>
    <numFmt numFmtId="166" formatCode="_(&quot;$&quot;\ * #,##0_);_(&quot;$&quot;\ * \(#,##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0"/>
      <color rgb="FF000000"/>
      <name val="Times New Roman"/>
      <family val="1"/>
    </font>
    <font>
      <sz val="11"/>
      <name val="Calibri"/>
      <family val="2"/>
    </font>
    <font>
      <b/>
      <sz val="10"/>
      <color theme="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rgb="FFFFFFFF"/>
      <name val="Times New Roman"/>
      <family val="1"/>
    </font>
    <font>
      <b/>
      <sz val="9"/>
      <color theme="0"/>
      <name val="Times New Roman"/>
      <family val="1"/>
    </font>
    <font>
      <b/>
      <sz val="9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horizontal="center" vertical="center"/>
    </xf>
    <xf numFmtId="0" fontId="0" fillId="0" borderId="0" xfId="0" applyFont="1" applyAlignment="1"/>
    <xf numFmtId="3" fontId="1" fillId="0" borderId="0" xfId="0" applyNumberFormat="1" applyFont="1" applyAlignment="1">
      <alignment vertical="center"/>
    </xf>
    <xf numFmtId="0" fontId="0" fillId="0" borderId="0" xfId="0" applyFont="1" applyAlignment="1"/>
    <xf numFmtId="3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64" fontId="4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3" fontId="1" fillId="3" borderId="0" xfId="0" applyNumberFormat="1" applyFont="1" applyFill="1" applyBorder="1" applyAlignment="1">
      <alignment vertical="center"/>
    </xf>
    <xf numFmtId="3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vertical="center"/>
    </xf>
    <xf numFmtId="6" fontId="6" fillId="4" borderId="5" xfId="0" applyNumberFormat="1" applyFont="1" applyFill="1" applyBorder="1" applyAlignment="1">
      <alignment horizontal="center" vertical="center"/>
    </xf>
    <xf numFmtId="10" fontId="6" fillId="3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/>
    </xf>
    <xf numFmtId="6" fontId="6" fillId="3" borderId="5" xfId="0" applyNumberFormat="1" applyFont="1" applyFill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 wrapText="1"/>
    </xf>
    <xf numFmtId="6" fontId="6" fillId="0" borderId="6" xfId="0" applyNumberFormat="1" applyFont="1" applyBorder="1" applyAlignment="1">
      <alignment horizontal="center" vertical="center"/>
    </xf>
    <xf numFmtId="6" fontId="6" fillId="3" borderId="6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 wrapText="1"/>
    </xf>
    <xf numFmtId="8" fontId="6" fillId="3" borderId="6" xfId="0" applyNumberFormat="1" applyFont="1" applyFill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/>
    </xf>
    <xf numFmtId="8" fontId="6" fillId="3" borderId="5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/>
    </xf>
    <xf numFmtId="166" fontId="8" fillId="2" borderId="3" xfId="0" applyNumberFormat="1" applyFont="1" applyFill="1" applyBorder="1" applyAlignment="1">
      <alignment vertical="center"/>
    </xf>
    <xf numFmtId="10" fontId="8" fillId="2" borderId="3" xfId="0" applyNumberFormat="1" applyFont="1" applyFill="1" applyBorder="1" applyAlignment="1">
      <alignment horizontal="center" vertical="center"/>
    </xf>
    <xf numFmtId="6" fontId="6" fillId="0" borderId="3" xfId="0" applyNumberFormat="1" applyFont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4" xfId="0" applyFont="1" applyBorder="1"/>
    <xf numFmtId="165" fontId="7" fillId="2" borderId="2" xfId="0" applyNumberFormat="1" applyFont="1" applyFill="1" applyBorder="1" applyAlignment="1">
      <alignment vertical="center"/>
    </xf>
    <xf numFmtId="3" fontId="8" fillId="2" borderId="2" xfId="0" applyNumberFormat="1" applyFont="1" applyFill="1" applyBorder="1" applyAlignment="1">
      <alignment horizontal="center" vertical="center"/>
    </xf>
    <xf numFmtId="166" fontId="8" fillId="2" borderId="2" xfId="0" applyNumberFormat="1" applyFont="1" applyFill="1" applyBorder="1" applyAlignment="1">
      <alignment vertical="center"/>
    </xf>
    <xf numFmtId="3" fontId="9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left" vertical="center"/>
    </xf>
    <xf numFmtId="3" fontId="9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164" fontId="4" fillId="2" borderId="5" xfId="0" applyNumberFormat="1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10" fillId="0" borderId="3" xfId="0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11" fillId="0" borderId="3" xfId="0" applyNumberFormat="1" applyFont="1" applyBorder="1" applyAlignment="1">
      <alignment vertical="center"/>
    </xf>
    <xf numFmtId="3" fontId="4" fillId="2" borderId="6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0</xdr:row>
      <xdr:rowOff>104775</xdr:rowOff>
    </xdr:from>
    <xdr:ext cx="2162175" cy="742950"/>
    <xdr:pic>
      <xdr:nvPicPr>
        <xdr:cNvPr id="2" name="image1.jpg" descr="C:\Users\ALBA.BENJUMEA\Downloads\Logo Unillanos - Horizontal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104775"/>
          <a:ext cx="2162175" cy="7429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cargas/EJECUCI&#211;N%20POAI%202022%20TRIMES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Trimestre 2022"/>
      <sheetName val="2 Trimestre 2022 "/>
      <sheetName val="SEPTIEMBRE "/>
      <sheetName val="3 Trimestre 2022 "/>
      <sheetName val="4 Trimestre 2022  "/>
      <sheetName val="Hoja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E5B8B7"/>
  </sheetPr>
  <dimension ref="A2:AD1000"/>
  <sheetViews>
    <sheetView showGridLines="0" tabSelected="1" workbookViewId="0">
      <pane xSplit="17" ySplit="5" topLeftCell="R29" activePane="bottomRight" state="frozen"/>
      <selection pane="topRight" activeCell="R1" sqref="R1"/>
      <selection pane="bottomLeft" activeCell="A6" sqref="A6"/>
      <selection pane="bottomRight" activeCell="I25" sqref="I25"/>
    </sheetView>
  </sheetViews>
  <sheetFormatPr baseColWidth="10" defaultColWidth="14.42578125" defaultRowHeight="15" customHeight="1" x14ac:dyDescent="0.25"/>
  <cols>
    <col min="1" max="1" width="3.7109375" style="5" customWidth="1"/>
    <col min="2" max="2" width="17.42578125" style="5" customWidth="1"/>
    <col min="3" max="3" width="16" style="5" customWidth="1"/>
    <col min="4" max="4" width="35.85546875" style="5" customWidth="1"/>
    <col min="5" max="5" width="14.42578125" style="5"/>
    <col min="6" max="6" width="17.42578125" style="5" customWidth="1"/>
    <col min="7" max="7" width="16" style="5" customWidth="1"/>
    <col min="8" max="8" width="16.140625" style="5" customWidth="1"/>
    <col min="9" max="9" width="16" style="5" customWidth="1"/>
    <col min="10" max="10" width="13.140625" style="5" customWidth="1"/>
    <col min="11" max="14" width="3.7109375" style="5" customWidth="1"/>
    <col min="15" max="17" width="3.42578125" style="5" customWidth="1"/>
    <col min="18" max="30" width="9.140625" style="5" customWidth="1"/>
    <col min="31" max="16384" width="14.42578125" style="5"/>
  </cols>
  <sheetData>
    <row r="2" spans="1:30" ht="11.25" customHeight="1" x14ac:dyDescent="0.25">
      <c r="A2" s="1"/>
      <c r="B2" s="1"/>
      <c r="C2" s="1"/>
      <c r="D2" s="2" t="s">
        <v>0</v>
      </c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2.5" customHeight="1" x14ac:dyDescent="0.25">
      <c r="A3" s="1"/>
      <c r="B3" s="1"/>
      <c r="C3" s="1"/>
      <c r="D3" s="2" t="s">
        <v>1</v>
      </c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24" customHeight="1" x14ac:dyDescent="0.25">
      <c r="A4" s="1"/>
      <c r="B4" s="1"/>
      <c r="C4" s="1"/>
      <c r="D4" s="6" t="s">
        <v>2</v>
      </c>
      <c r="E4" s="7"/>
      <c r="F4" s="7"/>
      <c r="G4" s="7"/>
      <c r="H4" s="7"/>
      <c r="I4" s="7"/>
      <c r="J4" s="7"/>
      <c r="K4" s="1"/>
      <c r="L4" s="1"/>
      <c r="M4" s="1"/>
      <c r="N4" s="1"/>
      <c r="O4" s="1"/>
      <c r="P4" s="1"/>
      <c r="Q4" s="1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ht="42" customHeight="1" x14ac:dyDescent="0.25">
      <c r="A5" s="1"/>
      <c r="B5" s="8" t="s">
        <v>3</v>
      </c>
      <c r="C5" s="9" t="s">
        <v>4</v>
      </c>
      <c r="D5" s="8" t="s">
        <v>5</v>
      </c>
      <c r="E5" s="8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1"/>
      <c r="L5" s="1"/>
      <c r="M5" s="1"/>
      <c r="N5" s="1"/>
      <c r="O5" s="1"/>
      <c r="P5" s="1"/>
      <c r="Q5" s="1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50.25" customHeight="1" x14ac:dyDescent="0.25">
      <c r="A6" s="10"/>
      <c r="B6" s="11" t="s">
        <v>12</v>
      </c>
      <c r="C6" s="12" t="s">
        <v>13</v>
      </c>
      <c r="D6" s="13" t="s">
        <v>14</v>
      </c>
      <c r="E6" s="14" t="s">
        <v>15</v>
      </c>
      <c r="F6" s="15" t="s">
        <v>16</v>
      </c>
      <c r="G6" s="16">
        <v>400000000</v>
      </c>
      <c r="H6" s="17">
        <v>135432762</v>
      </c>
      <c r="I6" s="17">
        <f t="shared" ref="I6:I23" si="0">+G6-H6</f>
        <v>264567238</v>
      </c>
      <c r="J6" s="18">
        <f t="shared" ref="J6:J11" si="1">+H6/G6</f>
        <v>0.33858190500000002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43.5" customHeight="1" x14ac:dyDescent="0.25">
      <c r="A7" s="10"/>
      <c r="B7" s="11" t="s">
        <v>17</v>
      </c>
      <c r="C7" s="12" t="s">
        <v>13</v>
      </c>
      <c r="D7" s="13" t="s">
        <v>18</v>
      </c>
      <c r="E7" s="14" t="s">
        <v>15</v>
      </c>
      <c r="F7" s="15" t="s">
        <v>16</v>
      </c>
      <c r="G7" s="16">
        <v>700000000</v>
      </c>
      <c r="H7" s="17">
        <v>545335007</v>
      </c>
      <c r="I7" s="17">
        <f t="shared" si="0"/>
        <v>154664993</v>
      </c>
      <c r="J7" s="18">
        <f t="shared" si="1"/>
        <v>0.77905000999999996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</row>
    <row r="8" spans="1:30" ht="54.75" customHeight="1" x14ac:dyDescent="0.25">
      <c r="A8" s="10"/>
      <c r="B8" s="19" t="s">
        <v>19</v>
      </c>
      <c r="C8" s="13" t="s">
        <v>20</v>
      </c>
      <c r="D8" s="13" t="s">
        <v>21</v>
      </c>
      <c r="E8" s="14" t="s">
        <v>15</v>
      </c>
      <c r="F8" s="20" t="s">
        <v>16</v>
      </c>
      <c r="G8" s="21">
        <v>500000000</v>
      </c>
      <c r="H8" s="17">
        <v>345360774</v>
      </c>
      <c r="I8" s="17">
        <f t="shared" si="0"/>
        <v>154639226</v>
      </c>
      <c r="J8" s="18">
        <f t="shared" si="1"/>
        <v>0.69072154799999996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ht="51.75" customHeight="1" x14ac:dyDescent="0.25">
      <c r="A9" s="10"/>
      <c r="B9" s="11" t="s">
        <v>22</v>
      </c>
      <c r="C9" s="12" t="s">
        <v>13</v>
      </c>
      <c r="D9" s="13" t="s">
        <v>23</v>
      </c>
      <c r="E9" s="14" t="s">
        <v>15</v>
      </c>
      <c r="F9" s="20" t="s">
        <v>16</v>
      </c>
      <c r="G9" s="22">
        <v>2522000000</v>
      </c>
      <c r="H9" s="17">
        <v>834186511</v>
      </c>
      <c r="I9" s="17">
        <f t="shared" si="0"/>
        <v>1687813489</v>
      </c>
      <c r="J9" s="18">
        <f t="shared" si="1"/>
        <v>0.33076388223632036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ht="46.5" customHeight="1" x14ac:dyDescent="0.25">
      <c r="A10" s="4"/>
      <c r="B10" s="11" t="s">
        <v>24</v>
      </c>
      <c r="C10" s="12" t="s">
        <v>13</v>
      </c>
      <c r="D10" s="13" t="s">
        <v>25</v>
      </c>
      <c r="E10" s="14" t="s">
        <v>15</v>
      </c>
      <c r="F10" s="20" t="s">
        <v>16</v>
      </c>
      <c r="G10" s="22">
        <v>1400000000</v>
      </c>
      <c r="H10" s="23">
        <v>748111589</v>
      </c>
      <c r="I10" s="17">
        <f t="shared" si="0"/>
        <v>651888411</v>
      </c>
      <c r="J10" s="18">
        <f t="shared" si="1"/>
        <v>0.53436542071428572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ht="48" customHeight="1" x14ac:dyDescent="0.25">
      <c r="A11" s="4"/>
      <c r="B11" s="19" t="s">
        <v>26</v>
      </c>
      <c r="C11" s="13" t="s">
        <v>27</v>
      </c>
      <c r="D11" s="13" t="s">
        <v>28</v>
      </c>
      <c r="E11" s="14" t="s">
        <v>15</v>
      </c>
      <c r="F11" s="20" t="s">
        <v>16</v>
      </c>
      <c r="G11" s="24">
        <v>746762000</v>
      </c>
      <c r="H11" s="25">
        <v>462415710</v>
      </c>
      <c r="I11" s="17">
        <f t="shared" si="0"/>
        <v>284346290</v>
      </c>
      <c r="J11" s="18">
        <f t="shared" si="1"/>
        <v>0.61922769235713659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ht="54" customHeight="1" x14ac:dyDescent="0.25">
      <c r="A12" s="4"/>
      <c r="B12" s="11" t="s">
        <v>29</v>
      </c>
      <c r="C12" s="12" t="s">
        <v>13</v>
      </c>
      <c r="D12" s="13" t="s">
        <v>30</v>
      </c>
      <c r="E12" s="14" t="s">
        <v>15</v>
      </c>
      <c r="F12" s="20" t="s">
        <v>16</v>
      </c>
      <c r="G12" s="24">
        <v>57200000</v>
      </c>
      <c r="H12" s="26">
        <v>0</v>
      </c>
      <c r="I12" s="17">
        <f t="shared" si="0"/>
        <v>57200000</v>
      </c>
      <c r="J12" s="18">
        <v>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56.25" customHeight="1" x14ac:dyDescent="0.25">
      <c r="A13" s="4"/>
      <c r="B13" s="11" t="s">
        <v>31</v>
      </c>
      <c r="C13" s="12" t="s">
        <v>13</v>
      </c>
      <c r="D13" s="13" t="s">
        <v>32</v>
      </c>
      <c r="E13" s="14" t="s">
        <v>15</v>
      </c>
      <c r="F13" s="20" t="s">
        <v>16</v>
      </c>
      <c r="G13" s="22">
        <v>1000000000</v>
      </c>
      <c r="H13" s="23">
        <v>323455507</v>
      </c>
      <c r="I13" s="17">
        <f t="shared" si="0"/>
        <v>676544493</v>
      </c>
      <c r="J13" s="18">
        <f t="shared" ref="J13:J16" si="2">+H13/G13</f>
        <v>0.32345550699999998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51.75" customHeight="1" x14ac:dyDescent="0.25">
      <c r="A14" s="10"/>
      <c r="B14" s="11" t="s">
        <v>33</v>
      </c>
      <c r="C14" s="27" t="s">
        <v>34</v>
      </c>
      <c r="D14" s="13" t="s">
        <v>35</v>
      </c>
      <c r="E14" s="14" t="s">
        <v>15</v>
      </c>
      <c r="F14" s="20" t="s">
        <v>16</v>
      </c>
      <c r="G14" s="21">
        <v>1000000000</v>
      </c>
      <c r="H14" s="23">
        <v>927692280</v>
      </c>
      <c r="I14" s="17">
        <f t="shared" si="0"/>
        <v>72307720</v>
      </c>
      <c r="J14" s="18">
        <f t="shared" si="2"/>
        <v>0.92769228000000004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ht="44.25" customHeight="1" x14ac:dyDescent="0.25">
      <c r="A15" s="10"/>
      <c r="B15" s="11" t="s">
        <v>36</v>
      </c>
      <c r="C15" s="12" t="s">
        <v>13</v>
      </c>
      <c r="D15" s="13" t="s">
        <v>37</v>
      </c>
      <c r="E15" s="14" t="s">
        <v>15</v>
      </c>
      <c r="F15" s="15" t="s">
        <v>16</v>
      </c>
      <c r="G15" s="24">
        <v>1000000000</v>
      </c>
      <c r="H15" s="26">
        <v>848268595</v>
      </c>
      <c r="I15" s="17">
        <f t="shared" si="0"/>
        <v>151731405</v>
      </c>
      <c r="J15" s="18">
        <f t="shared" si="2"/>
        <v>0.84826859499999996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ht="40.5" customHeight="1" x14ac:dyDescent="0.25">
      <c r="A16" s="10"/>
      <c r="B16" s="11" t="s">
        <v>38</v>
      </c>
      <c r="C16" s="12" t="s">
        <v>13</v>
      </c>
      <c r="D16" s="13" t="s">
        <v>39</v>
      </c>
      <c r="E16" s="14" t="s">
        <v>15</v>
      </c>
      <c r="F16" s="20" t="s">
        <v>16</v>
      </c>
      <c r="G16" s="22">
        <v>250523560</v>
      </c>
      <c r="H16" s="23">
        <v>160423184</v>
      </c>
      <c r="I16" s="17">
        <f t="shared" si="0"/>
        <v>90100376</v>
      </c>
      <c r="J16" s="18">
        <f t="shared" si="2"/>
        <v>0.64035168588535141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ht="44.25" customHeight="1" x14ac:dyDescent="0.25">
      <c r="A17" s="10"/>
      <c r="B17" s="11" t="s">
        <v>40</v>
      </c>
      <c r="C17" s="12" t="s">
        <v>20</v>
      </c>
      <c r="D17" s="13" t="s">
        <v>41</v>
      </c>
      <c r="E17" s="14" t="s">
        <v>15</v>
      </c>
      <c r="F17" s="20" t="s">
        <v>16</v>
      </c>
      <c r="G17" s="21">
        <v>1400000000</v>
      </c>
      <c r="H17" s="23">
        <v>1345435621</v>
      </c>
      <c r="I17" s="17">
        <f t="shared" si="0"/>
        <v>54564379</v>
      </c>
      <c r="J17" s="18">
        <v>0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ht="46.5" customHeight="1" x14ac:dyDescent="0.25">
      <c r="A18" s="10"/>
      <c r="B18" s="11" t="s">
        <v>42</v>
      </c>
      <c r="C18" s="27" t="s">
        <v>43</v>
      </c>
      <c r="D18" s="13" t="s">
        <v>44</v>
      </c>
      <c r="E18" s="14" t="s">
        <v>15</v>
      </c>
      <c r="F18" s="20" t="s">
        <v>16</v>
      </c>
      <c r="G18" s="22">
        <v>500000000</v>
      </c>
      <c r="H18" s="23">
        <v>237261770</v>
      </c>
      <c r="I18" s="17">
        <f t="shared" si="0"/>
        <v>262738230</v>
      </c>
      <c r="J18" s="18">
        <f t="shared" ref="J18:J21" si="3">+H18/G18</f>
        <v>0.47452354000000002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ht="49.5" customHeight="1" x14ac:dyDescent="0.25">
      <c r="A19" s="10"/>
      <c r="B19" s="11" t="s">
        <v>45</v>
      </c>
      <c r="C19" s="27" t="s">
        <v>46</v>
      </c>
      <c r="D19" s="13" t="s">
        <v>47</v>
      </c>
      <c r="E19" s="14" t="s">
        <v>15</v>
      </c>
      <c r="F19" s="20" t="s">
        <v>16</v>
      </c>
      <c r="G19" s="21">
        <v>3500000000</v>
      </c>
      <c r="H19" s="23">
        <v>2535459243</v>
      </c>
      <c r="I19" s="17">
        <f t="shared" si="0"/>
        <v>964540757</v>
      </c>
      <c r="J19" s="18">
        <f t="shared" si="3"/>
        <v>0.72441692657142853</v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ht="42.75" customHeight="1" x14ac:dyDescent="0.25">
      <c r="A20" s="4"/>
      <c r="B20" s="28" t="s">
        <v>48</v>
      </c>
      <c r="C20" s="27" t="s">
        <v>49</v>
      </c>
      <c r="D20" s="13" t="s">
        <v>50</v>
      </c>
      <c r="E20" s="14" t="s">
        <v>15</v>
      </c>
      <c r="F20" s="20" t="s">
        <v>16</v>
      </c>
      <c r="G20" s="29">
        <v>857041886</v>
      </c>
      <c r="H20" s="23">
        <v>456156539</v>
      </c>
      <c r="I20" s="17">
        <f t="shared" si="0"/>
        <v>400885347</v>
      </c>
      <c r="J20" s="18">
        <f t="shared" si="3"/>
        <v>0.53224532715545714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50.25" customHeight="1" x14ac:dyDescent="0.25">
      <c r="A21" s="10"/>
      <c r="B21" s="11" t="s">
        <v>51</v>
      </c>
      <c r="C21" s="12" t="s">
        <v>20</v>
      </c>
      <c r="D21" s="13" t="s">
        <v>52</v>
      </c>
      <c r="E21" s="14" t="s">
        <v>15</v>
      </c>
      <c r="F21" s="20" t="s">
        <v>16</v>
      </c>
      <c r="G21" s="16">
        <v>120000000</v>
      </c>
      <c r="H21" s="26">
        <v>39898415</v>
      </c>
      <c r="I21" s="17">
        <f t="shared" si="0"/>
        <v>80101585</v>
      </c>
      <c r="J21" s="18">
        <f t="shared" si="3"/>
        <v>0.33248679166666667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ht="60" customHeight="1" x14ac:dyDescent="0.25">
      <c r="A22" s="10"/>
      <c r="B22" s="11" t="s">
        <v>53</v>
      </c>
      <c r="C22" s="12" t="s">
        <v>54</v>
      </c>
      <c r="D22" s="13" t="s">
        <v>55</v>
      </c>
      <c r="E22" s="14" t="s">
        <v>15</v>
      </c>
      <c r="F22" s="20" t="s">
        <v>16</v>
      </c>
      <c r="G22" s="16">
        <v>471938823</v>
      </c>
      <c r="H22" s="30">
        <v>470042082</v>
      </c>
      <c r="I22" s="17">
        <f t="shared" si="0"/>
        <v>1896741</v>
      </c>
      <c r="J22" s="18">
        <v>0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ht="48" customHeight="1" x14ac:dyDescent="0.25">
      <c r="A23" s="10"/>
      <c r="B23" s="31" t="s">
        <v>56</v>
      </c>
      <c r="C23" s="12" t="s">
        <v>13</v>
      </c>
      <c r="D23" s="13" t="s">
        <v>57</v>
      </c>
      <c r="E23" s="14" t="s">
        <v>15</v>
      </c>
      <c r="F23" s="20" t="s">
        <v>16</v>
      </c>
      <c r="G23" s="32">
        <v>203000000</v>
      </c>
      <c r="H23" s="33">
        <v>0</v>
      </c>
      <c r="I23" s="17">
        <f t="shared" si="0"/>
        <v>203000000</v>
      </c>
      <c r="J23" s="18">
        <v>0</v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ht="15.75" customHeight="1" x14ac:dyDescent="0.25">
      <c r="A24" s="10"/>
      <c r="B24" s="34" t="s">
        <v>58</v>
      </c>
      <c r="C24" s="7"/>
      <c r="D24" s="7"/>
      <c r="E24" s="7"/>
      <c r="F24" s="7"/>
      <c r="G24" s="35">
        <f t="shared" ref="G24:I24" si="4">SUM(G6:G23)</f>
        <v>16628466269</v>
      </c>
      <c r="H24" s="35">
        <f t="shared" si="4"/>
        <v>10414935589</v>
      </c>
      <c r="I24" s="35">
        <f>SUM(I6:I23)</f>
        <v>6213530680</v>
      </c>
      <c r="J24" s="36">
        <f t="shared" ref="J24:J28" si="5">+H24/G24</f>
        <v>0.62633170254651105</v>
      </c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ht="46.5" customHeight="1" x14ac:dyDescent="0.25">
      <c r="A25" s="10"/>
      <c r="B25" s="19" t="s">
        <v>48</v>
      </c>
      <c r="C25" s="27" t="s">
        <v>49</v>
      </c>
      <c r="D25" s="13" t="s">
        <v>50</v>
      </c>
      <c r="E25" s="19" t="s">
        <v>15</v>
      </c>
      <c r="F25" s="15" t="s">
        <v>59</v>
      </c>
      <c r="G25" s="16">
        <v>1530000000</v>
      </c>
      <c r="H25" s="37">
        <v>1293229370</v>
      </c>
      <c r="I25" s="17">
        <f t="shared" ref="I25:I26" si="6">+G25-H25</f>
        <v>236770630</v>
      </c>
      <c r="J25" s="18">
        <f t="shared" si="5"/>
        <v>0.84524795424836596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ht="37.5" customHeight="1" x14ac:dyDescent="0.25">
      <c r="A26" s="10"/>
      <c r="B26" s="19" t="s">
        <v>48</v>
      </c>
      <c r="C26" s="27" t="s">
        <v>49</v>
      </c>
      <c r="D26" s="13" t="s">
        <v>50</v>
      </c>
      <c r="E26" s="19" t="s">
        <v>15</v>
      </c>
      <c r="F26" s="15" t="s">
        <v>60</v>
      </c>
      <c r="G26" s="16">
        <v>112958114</v>
      </c>
      <c r="H26" s="37">
        <v>28214231</v>
      </c>
      <c r="I26" s="17">
        <f t="shared" si="6"/>
        <v>84743883</v>
      </c>
      <c r="J26" s="18">
        <f t="shared" si="5"/>
        <v>0.24977604530472242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 ht="28.5" customHeight="1" x14ac:dyDescent="0.25">
      <c r="A27" s="10"/>
      <c r="B27" s="38" t="s">
        <v>61</v>
      </c>
      <c r="C27" s="39"/>
      <c r="D27" s="39"/>
      <c r="E27" s="39"/>
      <c r="F27" s="40"/>
      <c r="G27" s="41">
        <f t="shared" ref="G27:I27" si="7">+G26+G25</f>
        <v>1642958114</v>
      </c>
      <c r="H27" s="42">
        <f t="shared" si="7"/>
        <v>1321443601</v>
      </c>
      <c r="I27" s="43">
        <f>+I26+I25</f>
        <v>321514513</v>
      </c>
      <c r="J27" s="36">
        <f t="shared" si="5"/>
        <v>0.80430754122073744</v>
      </c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 ht="15" customHeight="1" x14ac:dyDescent="0.25">
      <c r="A28" s="10"/>
      <c r="B28" s="38" t="s">
        <v>62</v>
      </c>
      <c r="C28" s="39"/>
      <c r="D28" s="39"/>
      <c r="E28" s="39"/>
      <c r="F28" s="40"/>
      <c r="G28" s="41">
        <f t="shared" ref="G28:I28" si="8">+G27+G24</f>
        <v>18271424383</v>
      </c>
      <c r="H28" s="42">
        <f t="shared" si="8"/>
        <v>11736379190</v>
      </c>
      <c r="I28" s="43">
        <f>+I27+I24</f>
        <v>6535045193</v>
      </c>
      <c r="J28" s="36">
        <f t="shared" si="5"/>
        <v>0.64233520846462844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ht="20.25" customHeight="1" x14ac:dyDescent="0.25">
      <c r="A29" s="10"/>
      <c r="B29" s="44"/>
      <c r="C29" s="44"/>
      <c r="D29" s="45"/>
      <c r="E29" s="45"/>
      <c r="F29" s="45"/>
      <c r="G29" s="46"/>
      <c r="H29" s="47"/>
      <c r="I29" s="48"/>
      <c r="J29" s="48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 ht="20.25" customHeight="1" x14ac:dyDescent="0.25">
      <c r="A30" s="10"/>
      <c r="B30" s="49" t="s">
        <v>63</v>
      </c>
      <c r="C30" s="50"/>
      <c r="D30" s="50"/>
      <c r="E30" s="50"/>
      <c r="F30" s="50"/>
      <c r="G30" s="50"/>
      <c r="H30" s="50"/>
      <c r="I30" s="50"/>
      <c r="J30" s="51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 ht="46.5" customHeight="1" x14ac:dyDescent="0.25">
      <c r="A31" s="10"/>
      <c r="B31" s="13" t="s">
        <v>64</v>
      </c>
      <c r="C31" s="13" t="s">
        <v>43</v>
      </c>
      <c r="D31" s="13" t="s">
        <v>65</v>
      </c>
      <c r="E31" s="13" t="s">
        <v>66</v>
      </c>
      <c r="F31" s="52" t="s">
        <v>67</v>
      </c>
      <c r="G31" s="16">
        <v>746148130</v>
      </c>
      <c r="H31" s="53">
        <v>741633823</v>
      </c>
      <c r="I31" s="54">
        <f t="shared" ref="I31:I42" si="9">+G31-H31</f>
        <v>4514307</v>
      </c>
      <c r="J31" s="18">
        <f t="shared" ref="J31:J43" si="10">+H31/G31</f>
        <v>0.99394985148592407</v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 ht="53.25" customHeight="1" x14ac:dyDescent="0.25">
      <c r="A32" s="4"/>
      <c r="B32" s="13" t="s">
        <v>68</v>
      </c>
      <c r="C32" s="13" t="s">
        <v>13</v>
      </c>
      <c r="D32" s="13" t="s">
        <v>69</v>
      </c>
      <c r="E32" s="13" t="s">
        <v>66</v>
      </c>
      <c r="F32" s="52" t="s">
        <v>70</v>
      </c>
      <c r="G32" s="16">
        <v>1000493922</v>
      </c>
      <c r="H32" s="53"/>
      <c r="I32" s="54">
        <f t="shared" si="9"/>
        <v>1000493922</v>
      </c>
      <c r="J32" s="18">
        <f t="shared" si="10"/>
        <v>0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ht="37.5" customHeight="1" x14ac:dyDescent="0.25">
      <c r="A33" s="4"/>
      <c r="B33" s="13" t="s">
        <v>71</v>
      </c>
      <c r="C33" s="13" t="s">
        <v>72</v>
      </c>
      <c r="D33" s="13" t="s">
        <v>73</v>
      </c>
      <c r="E33" s="13" t="s">
        <v>66</v>
      </c>
      <c r="F33" s="52" t="s">
        <v>70</v>
      </c>
      <c r="G33" s="16">
        <v>339283154</v>
      </c>
      <c r="H33" s="53">
        <v>273892844</v>
      </c>
      <c r="I33" s="54">
        <f t="shared" si="9"/>
        <v>65390310</v>
      </c>
      <c r="J33" s="18">
        <f t="shared" si="10"/>
        <v>0.80726921089633585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ht="50.25" customHeight="1" x14ac:dyDescent="0.25">
      <c r="A34" s="4"/>
      <c r="B34" s="13" t="s">
        <v>74</v>
      </c>
      <c r="C34" s="13" t="s">
        <v>75</v>
      </c>
      <c r="D34" s="13" t="s">
        <v>76</v>
      </c>
      <c r="E34" s="13" t="s">
        <v>66</v>
      </c>
      <c r="F34" s="52" t="s">
        <v>70</v>
      </c>
      <c r="G34" s="16">
        <v>256937059</v>
      </c>
      <c r="H34" s="53"/>
      <c r="I34" s="54">
        <f t="shared" si="9"/>
        <v>256937059</v>
      </c>
      <c r="J34" s="18">
        <f t="shared" si="10"/>
        <v>0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ht="50.25" customHeight="1" x14ac:dyDescent="0.25">
      <c r="A35" s="4"/>
      <c r="B35" s="13" t="s">
        <v>77</v>
      </c>
      <c r="C35" s="13" t="s">
        <v>13</v>
      </c>
      <c r="D35" s="13" t="s">
        <v>78</v>
      </c>
      <c r="E35" s="13" t="s">
        <v>66</v>
      </c>
      <c r="F35" s="52" t="s">
        <v>70</v>
      </c>
      <c r="G35" s="16">
        <v>208278000</v>
      </c>
      <c r="H35" s="53">
        <v>188039020</v>
      </c>
      <c r="I35" s="54">
        <f t="shared" si="9"/>
        <v>20238980</v>
      </c>
      <c r="J35" s="18">
        <f t="shared" si="10"/>
        <v>0.90282708687427382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42" customHeight="1" x14ac:dyDescent="0.25">
      <c r="A36" s="4"/>
      <c r="B36" s="13" t="s">
        <v>79</v>
      </c>
      <c r="C36" s="13" t="s">
        <v>80</v>
      </c>
      <c r="D36" s="13" t="s">
        <v>81</v>
      </c>
      <c r="E36" s="13" t="s">
        <v>66</v>
      </c>
      <c r="F36" s="52" t="s">
        <v>70</v>
      </c>
      <c r="G36" s="16">
        <v>198644110</v>
      </c>
      <c r="H36" s="53">
        <v>25158980</v>
      </c>
      <c r="I36" s="54">
        <f t="shared" si="9"/>
        <v>173485130</v>
      </c>
      <c r="J36" s="18">
        <f t="shared" si="10"/>
        <v>0.12665354135091145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ht="48.75" customHeight="1" x14ac:dyDescent="0.25">
      <c r="A37" s="4"/>
      <c r="B37" s="13" t="s">
        <v>82</v>
      </c>
      <c r="C37" s="13" t="s">
        <v>83</v>
      </c>
      <c r="D37" s="13" t="s">
        <v>84</v>
      </c>
      <c r="E37" s="13" t="s">
        <v>66</v>
      </c>
      <c r="F37" s="52" t="s">
        <v>70</v>
      </c>
      <c r="G37" s="16">
        <v>684214151</v>
      </c>
      <c r="H37" s="53">
        <v>60705104</v>
      </c>
      <c r="I37" s="54">
        <f t="shared" si="9"/>
        <v>623509047</v>
      </c>
      <c r="J37" s="18">
        <f t="shared" si="10"/>
        <v>8.8722374290677308E-2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ht="39.75" customHeight="1" x14ac:dyDescent="0.25">
      <c r="A38" s="4"/>
      <c r="B38" s="13" t="s">
        <v>85</v>
      </c>
      <c r="C38" s="13" t="s">
        <v>86</v>
      </c>
      <c r="D38" s="13" t="s">
        <v>87</v>
      </c>
      <c r="E38" s="13" t="s">
        <v>66</v>
      </c>
      <c r="F38" s="52" t="s">
        <v>70</v>
      </c>
      <c r="G38" s="16">
        <v>1171898066</v>
      </c>
      <c r="H38" s="53"/>
      <c r="I38" s="54">
        <f t="shared" si="9"/>
        <v>1171898066</v>
      </c>
      <c r="J38" s="18">
        <f t="shared" si="10"/>
        <v>0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ht="34.5" customHeight="1" x14ac:dyDescent="0.25">
      <c r="A39" s="4"/>
      <c r="B39" s="13" t="s">
        <v>88</v>
      </c>
      <c r="C39" s="13" t="s">
        <v>83</v>
      </c>
      <c r="D39" s="13" t="s">
        <v>89</v>
      </c>
      <c r="E39" s="13" t="s">
        <v>66</v>
      </c>
      <c r="F39" s="52" t="s">
        <v>70</v>
      </c>
      <c r="G39" s="16">
        <v>472430559</v>
      </c>
      <c r="H39" s="53">
        <v>386750378</v>
      </c>
      <c r="I39" s="54">
        <f t="shared" si="9"/>
        <v>85680181</v>
      </c>
      <c r="J39" s="18">
        <f t="shared" si="10"/>
        <v>0.81863962995670647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45.75" customHeight="1" x14ac:dyDescent="0.25">
      <c r="A40" s="4"/>
      <c r="B40" s="13" t="s">
        <v>90</v>
      </c>
      <c r="C40" s="13" t="s">
        <v>86</v>
      </c>
      <c r="D40" s="13" t="s">
        <v>91</v>
      </c>
      <c r="E40" s="13" t="s">
        <v>66</v>
      </c>
      <c r="F40" s="52" t="s">
        <v>70</v>
      </c>
      <c r="G40" s="16">
        <v>645153986</v>
      </c>
      <c r="H40" s="53">
        <v>78483908</v>
      </c>
      <c r="I40" s="54">
        <f t="shared" si="9"/>
        <v>566670078</v>
      </c>
      <c r="J40" s="18">
        <f t="shared" si="10"/>
        <v>0.12165143470104825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ht="54.75" customHeight="1" x14ac:dyDescent="0.25">
      <c r="A41" s="4"/>
      <c r="B41" s="13" t="s">
        <v>92</v>
      </c>
      <c r="C41" s="13" t="s">
        <v>93</v>
      </c>
      <c r="D41" s="13" t="s">
        <v>94</v>
      </c>
      <c r="E41" s="13" t="s">
        <v>66</v>
      </c>
      <c r="F41" s="52" t="s">
        <v>70</v>
      </c>
      <c r="G41" s="16">
        <v>450000000</v>
      </c>
      <c r="H41" s="53"/>
      <c r="I41" s="54">
        <f t="shared" si="9"/>
        <v>450000000</v>
      </c>
      <c r="J41" s="18">
        <f t="shared" si="10"/>
        <v>0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ht="45.75" customHeight="1" x14ac:dyDescent="0.25">
      <c r="A42" s="4"/>
      <c r="B42" s="13" t="s">
        <v>95</v>
      </c>
      <c r="C42" s="13" t="s">
        <v>80</v>
      </c>
      <c r="D42" s="13" t="s">
        <v>96</v>
      </c>
      <c r="E42" s="13" t="s">
        <v>66</v>
      </c>
      <c r="F42" s="52" t="s">
        <v>70</v>
      </c>
      <c r="G42" s="16">
        <v>530127165</v>
      </c>
      <c r="H42" s="53">
        <v>173168722</v>
      </c>
      <c r="I42" s="54">
        <f t="shared" si="9"/>
        <v>356958443</v>
      </c>
      <c r="J42" s="18">
        <f t="shared" si="10"/>
        <v>0.32665506209250755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ht="20.25" customHeight="1" x14ac:dyDescent="0.25">
      <c r="A43" s="4"/>
      <c r="B43" s="55" t="s">
        <v>97</v>
      </c>
      <c r="C43" s="39"/>
      <c r="D43" s="39"/>
      <c r="E43" s="39"/>
      <c r="F43" s="40"/>
      <c r="G43" s="56">
        <f t="shared" ref="G43:I43" si="11">SUM(G31:G42)</f>
        <v>6703608302</v>
      </c>
      <c r="H43" s="56">
        <f t="shared" si="11"/>
        <v>1927832779</v>
      </c>
      <c r="I43" s="56">
        <f>SUM(I31:I42)</f>
        <v>4775775523</v>
      </c>
      <c r="J43" s="36">
        <f t="shared" si="10"/>
        <v>0.287581358001606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ht="20.2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ht="20.25" customHeight="1" x14ac:dyDescent="0.25">
      <c r="A45" s="4"/>
      <c r="B45" s="49" t="s">
        <v>98</v>
      </c>
      <c r="C45" s="50"/>
      <c r="D45" s="50"/>
      <c r="E45" s="50"/>
      <c r="F45" s="50"/>
      <c r="G45" s="50"/>
      <c r="H45" s="50"/>
      <c r="I45" s="50"/>
      <c r="J45" s="5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ht="36.75" customHeight="1" x14ac:dyDescent="0.25">
      <c r="A46" s="10"/>
      <c r="B46" s="13" t="s">
        <v>88</v>
      </c>
      <c r="C46" s="13" t="s">
        <v>83</v>
      </c>
      <c r="D46" s="13" t="s">
        <v>89</v>
      </c>
      <c r="E46" s="13" t="s">
        <v>66</v>
      </c>
      <c r="F46" s="57" t="s">
        <v>99</v>
      </c>
      <c r="G46" s="16">
        <v>347380077</v>
      </c>
      <c r="H46" s="53">
        <v>347380077</v>
      </c>
      <c r="I46" s="58">
        <f t="shared" ref="I46:I48" si="12">+G46-H46</f>
        <v>0</v>
      </c>
      <c r="J46" s="18">
        <f t="shared" ref="J46:J49" si="13">+H46/G46</f>
        <v>1</v>
      </c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</row>
    <row r="47" spans="1:30" ht="32.25" customHeight="1" x14ac:dyDescent="0.25">
      <c r="A47" s="10"/>
      <c r="B47" s="13" t="s">
        <v>100</v>
      </c>
      <c r="C47" s="13" t="s">
        <v>13</v>
      </c>
      <c r="D47" s="13" t="s">
        <v>101</v>
      </c>
      <c r="E47" s="13" t="s">
        <v>66</v>
      </c>
      <c r="F47" s="57" t="s">
        <v>99</v>
      </c>
      <c r="G47" s="16">
        <v>200000000</v>
      </c>
      <c r="H47" s="53">
        <v>0</v>
      </c>
      <c r="I47" s="58">
        <f t="shared" si="12"/>
        <v>200000000</v>
      </c>
      <c r="J47" s="18">
        <f t="shared" si="13"/>
        <v>0</v>
      </c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</row>
    <row r="48" spans="1:30" ht="42" customHeight="1" x14ac:dyDescent="0.25">
      <c r="A48" s="10"/>
      <c r="B48" s="13" t="s">
        <v>102</v>
      </c>
      <c r="C48" s="13" t="s">
        <v>20</v>
      </c>
      <c r="D48" s="13" t="s">
        <v>103</v>
      </c>
      <c r="E48" s="13" t="s">
        <v>66</v>
      </c>
      <c r="F48" s="57" t="s">
        <v>99</v>
      </c>
      <c r="G48" s="16">
        <v>258452863</v>
      </c>
      <c r="H48" s="53">
        <v>0</v>
      </c>
      <c r="I48" s="58">
        <f t="shared" si="12"/>
        <v>258452863</v>
      </c>
      <c r="J48" s="18">
        <f t="shared" si="13"/>
        <v>0</v>
      </c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</row>
    <row r="49" spans="1:30" ht="27" customHeight="1" x14ac:dyDescent="0.25">
      <c r="A49" s="10"/>
      <c r="B49" s="55" t="s">
        <v>104</v>
      </c>
      <c r="C49" s="39"/>
      <c r="D49" s="39"/>
      <c r="E49" s="39"/>
      <c r="F49" s="40"/>
      <c r="G49" s="56">
        <f t="shared" ref="G49:I49" si="14">SUM(G46:G48)</f>
        <v>805832940</v>
      </c>
      <c r="H49" s="56">
        <f t="shared" si="14"/>
        <v>347380077</v>
      </c>
      <c r="I49" s="56">
        <f>SUM(I46:I48)</f>
        <v>458452863</v>
      </c>
      <c r="J49" s="36">
        <f t="shared" si="13"/>
        <v>0.43108200193454488</v>
      </c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</row>
    <row r="50" spans="1:30" ht="18" customHeight="1" x14ac:dyDescent="0.25">
      <c r="A50" s="4"/>
      <c r="B50" s="59"/>
      <c r="C50" s="59"/>
      <c r="D50" s="59"/>
      <c r="E50" s="59"/>
      <c r="F50" s="59"/>
      <c r="G50" s="60"/>
      <c r="H50" s="60"/>
      <c r="I50" s="60"/>
      <c r="J50" s="6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ht="20.25" customHeight="1" x14ac:dyDescent="0.25">
      <c r="A51" s="10"/>
      <c r="B51" s="49" t="s">
        <v>105</v>
      </c>
      <c r="C51" s="50"/>
      <c r="D51" s="50"/>
      <c r="E51" s="50"/>
      <c r="F51" s="50"/>
      <c r="G51" s="50"/>
      <c r="H51" s="50"/>
      <c r="I51" s="50"/>
      <c r="J51" s="51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</row>
    <row r="52" spans="1:30" ht="38.25" customHeight="1" x14ac:dyDescent="0.25">
      <c r="A52" s="10"/>
      <c r="B52" s="13" t="s">
        <v>106</v>
      </c>
      <c r="C52" s="13" t="s">
        <v>83</v>
      </c>
      <c r="D52" s="13" t="s">
        <v>107</v>
      </c>
      <c r="E52" s="13" t="s">
        <v>66</v>
      </c>
      <c r="F52" s="20" t="s">
        <v>16</v>
      </c>
      <c r="G52" s="16">
        <v>925373058</v>
      </c>
      <c r="H52" s="53">
        <v>0</v>
      </c>
      <c r="I52" s="54">
        <f>+G52-H52</f>
        <v>925373058</v>
      </c>
      <c r="J52" s="18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</row>
    <row r="53" spans="1:30" ht="27" customHeight="1" x14ac:dyDescent="0.25">
      <c r="A53" s="10"/>
      <c r="B53" s="55" t="s">
        <v>108</v>
      </c>
      <c r="C53" s="39"/>
      <c r="D53" s="39"/>
      <c r="E53" s="39"/>
      <c r="F53" s="40"/>
      <c r="G53" s="56">
        <f>SUM(G52)</f>
        <v>925373058</v>
      </c>
      <c r="H53" s="56">
        <f>SUM(H50:H51)</f>
        <v>0</v>
      </c>
      <c r="I53" s="56">
        <f>SUM(I52)</f>
        <v>925373058</v>
      </c>
      <c r="J53" s="36">
        <f>+H53/G53</f>
        <v>0</v>
      </c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</row>
    <row r="54" spans="1:30" ht="20.25" customHeight="1" x14ac:dyDescent="0.25">
      <c r="A54" s="10"/>
      <c r="B54" s="44"/>
      <c r="C54" s="44"/>
      <c r="D54" s="45"/>
      <c r="E54" s="45"/>
      <c r="F54" s="45"/>
      <c r="G54" s="46"/>
      <c r="H54" s="47"/>
      <c r="I54" s="48"/>
      <c r="J54" s="48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</row>
    <row r="55" spans="1:30" ht="43.5" customHeight="1" x14ac:dyDescent="0.25">
      <c r="A55" s="10"/>
      <c r="B55" s="13" t="s">
        <v>102</v>
      </c>
      <c r="C55" s="13" t="s">
        <v>20</v>
      </c>
      <c r="D55" s="13" t="s">
        <v>103</v>
      </c>
      <c r="E55" s="13"/>
      <c r="F55" s="20" t="s">
        <v>109</v>
      </c>
      <c r="G55" s="16">
        <v>722040057</v>
      </c>
      <c r="H55" s="53">
        <v>0</v>
      </c>
      <c r="I55" s="54">
        <f>H55+G55</f>
        <v>722040057</v>
      </c>
      <c r="J55" s="18">
        <f t="shared" ref="J55:J56" si="15">+H55/G55</f>
        <v>0</v>
      </c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</row>
    <row r="56" spans="1:30" ht="21.75" customHeight="1" x14ac:dyDescent="0.25">
      <c r="A56" s="10"/>
      <c r="B56" s="55" t="s">
        <v>110</v>
      </c>
      <c r="C56" s="39"/>
      <c r="D56" s="39"/>
      <c r="E56" s="39"/>
      <c r="F56" s="40"/>
      <c r="G56" s="56">
        <f>SUM(G55)</f>
        <v>722040057</v>
      </c>
      <c r="H56" s="56">
        <f>SUM(H52:H54)</f>
        <v>0</v>
      </c>
      <c r="I56" s="56">
        <f>SUM(I55)</f>
        <v>722040057</v>
      </c>
      <c r="J56" s="36">
        <f t="shared" si="15"/>
        <v>0</v>
      </c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</row>
    <row r="57" spans="1:30" ht="24.75" customHeight="1" x14ac:dyDescent="0.25">
      <c r="A57" s="10"/>
      <c r="B57" s="49" t="s">
        <v>111</v>
      </c>
      <c r="C57" s="50"/>
      <c r="D57" s="50"/>
      <c r="E57" s="50"/>
      <c r="F57" s="50"/>
      <c r="G57" s="50"/>
      <c r="H57" s="50"/>
      <c r="I57" s="50"/>
      <c r="J57" s="51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</row>
    <row r="58" spans="1:30" ht="34.5" customHeight="1" x14ac:dyDescent="0.25">
      <c r="A58" s="10"/>
      <c r="B58" s="62" t="s">
        <v>112</v>
      </c>
      <c r="C58" s="39"/>
      <c r="D58" s="39"/>
      <c r="E58" s="39"/>
      <c r="F58" s="40"/>
      <c r="G58" s="63">
        <f t="shared" ref="G58:I58" si="16">+G56+G53+G49+G43+G28</f>
        <v>27428278740</v>
      </c>
      <c r="H58" s="63">
        <f t="shared" si="16"/>
        <v>14011592046</v>
      </c>
      <c r="I58" s="63">
        <f>+I56+I53+I49+I43+I28</f>
        <v>13416686694</v>
      </c>
      <c r="J58" s="36">
        <f>+H58/G58</f>
        <v>0.51084474453609119</v>
      </c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</row>
    <row r="59" spans="1:30" ht="18.7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</row>
    <row r="60" spans="1:30" ht="29.25" customHeight="1" x14ac:dyDescent="0.25">
      <c r="A60" s="10"/>
      <c r="B60" s="10" t="s">
        <v>113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</row>
    <row r="61" spans="1:30" ht="41.25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</row>
    <row r="62" spans="1:30" ht="41.2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</row>
    <row r="63" spans="1:30" ht="33.7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</row>
    <row r="64" spans="1:30" ht="1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</row>
    <row r="65" spans="1:30" ht="11.2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</row>
    <row r="66" spans="1:30" ht="33.7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</row>
    <row r="67" spans="1:30" ht="11.2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</row>
    <row r="68" spans="1:30" ht="11.2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</row>
    <row r="69" spans="1:30" ht="11.2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</row>
    <row r="70" spans="1:30" ht="48.7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</row>
    <row r="71" spans="1:30" ht="33.7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</row>
    <row r="72" spans="1:30" ht="1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</row>
    <row r="73" spans="1:30" ht="1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</row>
    <row r="74" spans="1:30" ht="15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</row>
    <row r="75" spans="1:30" ht="11.2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</row>
    <row r="76" spans="1:30" ht="11.2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</row>
    <row r="77" spans="1:30" ht="33.7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</row>
    <row r="78" spans="1:30" ht="11.2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</row>
    <row r="79" spans="1:30" ht="67.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</row>
    <row r="80" spans="1:30" ht="44.25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</row>
    <row r="81" spans="1:30" ht="48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</row>
    <row r="82" spans="1:30" ht="61.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</row>
    <row r="83" spans="1:30" ht="76.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</row>
    <row r="84" spans="1:30" ht="66.7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</row>
    <row r="85" spans="1:30" ht="6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 ht="7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 ht="4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 ht="53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 ht="56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 ht="46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 ht="33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 ht="49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 ht="4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 ht="65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 ht="21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 ht="11.25" hidden="1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 ht="11.25" hidden="1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 ht="11.25" hidden="1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 ht="11.25" hidden="1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 ht="11.25" hidden="1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 ht="11.25" hidden="1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 ht="11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 ht="11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0" ht="11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spans="1:30" ht="11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 ht="11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0" ht="11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 ht="11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 spans="1:30" ht="11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 spans="1:30" ht="11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spans="1:30" ht="11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spans="1:30" ht="11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  <row r="113" spans="1:30" ht="11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</row>
    <row r="114" spans="1:30" ht="11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</row>
    <row r="115" spans="1:30" ht="11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</row>
    <row r="116" spans="1:30" ht="11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</row>
    <row r="117" spans="1:30" ht="11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</row>
    <row r="118" spans="1:30" ht="11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</row>
    <row r="119" spans="1:30" ht="11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</row>
    <row r="120" spans="1:30" ht="11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</row>
    <row r="121" spans="1:30" ht="11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</row>
    <row r="122" spans="1:30" ht="11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</row>
    <row r="123" spans="1:30" ht="11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</row>
    <row r="124" spans="1:30" ht="11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</row>
    <row r="125" spans="1:30" ht="11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</row>
    <row r="126" spans="1:30" ht="11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</row>
    <row r="127" spans="1:30" ht="11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</row>
    <row r="128" spans="1:30" ht="11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</row>
    <row r="129" spans="1:30" ht="11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</row>
    <row r="130" spans="1:30" ht="11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</row>
    <row r="131" spans="1:30" ht="11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</row>
    <row r="132" spans="1:30" ht="11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</row>
    <row r="133" spans="1:30" ht="11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</row>
    <row r="134" spans="1:30" ht="11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</row>
    <row r="135" spans="1:30" ht="11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</row>
    <row r="136" spans="1:30" ht="11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</row>
    <row r="137" spans="1:30" ht="11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</row>
    <row r="138" spans="1:30" ht="11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</row>
    <row r="139" spans="1:30" ht="11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</row>
    <row r="140" spans="1:30" ht="11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</row>
    <row r="141" spans="1:30" ht="11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</row>
    <row r="142" spans="1:30" ht="11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</row>
    <row r="143" spans="1:30" ht="11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</row>
    <row r="144" spans="1:30" ht="11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</row>
    <row r="145" spans="1:30" ht="11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</row>
    <row r="146" spans="1:30" ht="11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</row>
    <row r="147" spans="1:30" ht="11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</row>
    <row r="148" spans="1:30" ht="11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</row>
    <row r="149" spans="1:30" ht="11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</row>
    <row r="150" spans="1:30" ht="11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</row>
    <row r="151" spans="1:30" ht="11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</row>
    <row r="152" spans="1:30" ht="11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</row>
    <row r="153" spans="1:30" ht="11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</row>
    <row r="154" spans="1:30" ht="11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</row>
    <row r="155" spans="1:30" ht="11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</row>
    <row r="156" spans="1:30" ht="11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</row>
    <row r="157" spans="1:30" ht="11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</row>
    <row r="158" spans="1:30" ht="11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</row>
    <row r="159" spans="1:30" ht="11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</row>
    <row r="160" spans="1:30" ht="11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</row>
    <row r="161" spans="1:30" ht="11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</row>
    <row r="162" spans="1:30" ht="11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 spans="1:30" ht="11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</row>
    <row r="164" spans="1:30" ht="11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</row>
    <row r="165" spans="1:30" ht="11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</row>
    <row r="166" spans="1:30" ht="11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</row>
    <row r="167" spans="1:30" ht="11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</row>
    <row r="168" spans="1:30" ht="11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</row>
    <row r="169" spans="1:30" ht="11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</row>
    <row r="170" spans="1:30" ht="11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</row>
    <row r="171" spans="1:30" ht="11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 spans="1:30" ht="11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</row>
    <row r="173" spans="1:30" ht="11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</row>
    <row r="174" spans="1:30" ht="11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</row>
    <row r="175" spans="1:30" ht="11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</row>
    <row r="176" spans="1:30" ht="11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</row>
    <row r="177" spans="1:30" ht="11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</row>
    <row r="178" spans="1:30" ht="11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</row>
    <row r="179" spans="1:30" ht="11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</row>
    <row r="180" spans="1:30" ht="11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</row>
    <row r="181" spans="1:30" ht="11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</row>
    <row r="182" spans="1:30" ht="11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</row>
    <row r="183" spans="1:30" ht="11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</row>
    <row r="184" spans="1:30" ht="11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</row>
    <row r="185" spans="1:30" ht="11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</row>
    <row r="186" spans="1:30" ht="11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</row>
    <row r="187" spans="1:30" ht="11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</row>
    <row r="188" spans="1:30" ht="11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</row>
    <row r="189" spans="1:30" ht="11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</row>
    <row r="190" spans="1:30" ht="11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</row>
    <row r="191" spans="1:30" ht="11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</row>
    <row r="192" spans="1:30" ht="11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</row>
    <row r="193" spans="1:30" ht="11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</row>
    <row r="194" spans="1:30" ht="11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</row>
    <row r="195" spans="1:30" ht="11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</row>
    <row r="196" spans="1:30" ht="11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</row>
    <row r="197" spans="1:30" ht="11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</row>
    <row r="198" spans="1:30" ht="11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</row>
    <row r="199" spans="1:30" ht="11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</row>
    <row r="200" spans="1:30" ht="11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</row>
    <row r="201" spans="1:30" ht="11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</row>
    <row r="202" spans="1:30" ht="11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</row>
    <row r="203" spans="1:30" ht="11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</row>
    <row r="204" spans="1:30" ht="11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</row>
    <row r="205" spans="1:30" ht="11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</row>
    <row r="206" spans="1:30" ht="11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</row>
    <row r="207" spans="1:30" ht="11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</row>
    <row r="208" spans="1:30" ht="11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</row>
    <row r="209" spans="1:30" ht="11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</row>
    <row r="210" spans="1:30" ht="11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</row>
    <row r="211" spans="1:30" ht="11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</row>
    <row r="212" spans="1:30" ht="11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</row>
    <row r="213" spans="1:30" ht="11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</row>
    <row r="214" spans="1:30" ht="11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</row>
    <row r="215" spans="1:30" ht="11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</row>
    <row r="216" spans="1:30" ht="11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</row>
    <row r="217" spans="1:30" ht="11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</row>
    <row r="218" spans="1:30" ht="11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</row>
    <row r="219" spans="1:30" ht="11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</row>
    <row r="220" spans="1:30" ht="11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</row>
    <row r="221" spans="1:30" ht="11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</row>
    <row r="222" spans="1:30" ht="11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</row>
    <row r="223" spans="1:30" ht="11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</row>
    <row r="224" spans="1:30" ht="11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</row>
    <row r="225" spans="1:30" ht="11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</row>
    <row r="226" spans="1:30" ht="11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</row>
    <row r="227" spans="1:30" ht="11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</row>
    <row r="228" spans="1:30" ht="11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</row>
    <row r="229" spans="1:30" ht="11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</row>
    <row r="230" spans="1:30" ht="11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</row>
    <row r="231" spans="1:30" ht="11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</row>
    <row r="232" spans="1:30" ht="11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</row>
    <row r="233" spans="1:30" ht="11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</row>
    <row r="234" spans="1:30" ht="11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</row>
    <row r="235" spans="1:30" ht="11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</row>
    <row r="236" spans="1:30" ht="11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</row>
    <row r="237" spans="1:30" ht="11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</row>
    <row r="238" spans="1:30" ht="11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</row>
    <row r="239" spans="1:30" ht="11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</row>
    <row r="240" spans="1:30" ht="11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</row>
    <row r="241" spans="1:30" ht="11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</row>
    <row r="242" spans="1:30" ht="11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</row>
    <row r="243" spans="1:30" ht="11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</row>
    <row r="244" spans="1:30" ht="11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</row>
    <row r="245" spans="1:30" ht="11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</row>
    <row r="246" spans="1:30" ht="11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</row>
    <row r="247" spans="1:30" ht="11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</row>
    <row r="248" spans="1:30" ht="11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</row>
    <row r="249" spans="1:30" ht="11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</row>
    <row r="250" spans="1:30" ht="11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</row>
    <row r="251" spans="1:30" ht="11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</row>
    <row r="252" spans="1:30" ht="11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</row>
    <row r="253" spans="1:30" ht="11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</row>
    <row r="254" spans="1:30" ht="11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</row>
    <row r="255" spans="1:30" ht="11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</row>
    <row r="256" spans="1:30" ht="11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</row>
    <row r="257" spans="1:30" ht="11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</row>
    <row r="258" spans="1:30" ht="11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</row>
    <row r="259" spans="1:30" ht="11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</row>
    <row r="260" spans="1:30" ht="11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</row>
    <row r="261" spans="1:30" ht="15.75" customHeight="1" x14ac:dyDescent="0.25"/>
    <row r="262" spans="1:30" ht="15.75" customHeight="1" x14ac:dyDescent="0.25"/>
    <row r="263" spans="1:30" ht="15.75" customHeight="1" x14ac:dyDescent="0.25"/>
    <row r="264" spans="1:30" ht="15.75" customHeight="1" x14ac:dyDescent="0.25"/>
    <row r="265" spans="1:30" ht="15.75" customHeight="1" x14ac:dyDescent="0.25"/>
    <row r="266" spans="1:30" ht="15.75" customHeight="1" x14ac:dyDescent="0.25"/>
    <row r="267" spans="1:30" ht="15.75" customHeight="1" x14ac:dyDescent="0.25"/>
    <row r="268" spans="1:30" ht="15.75" customHeight="1" x14ac:dyDescent="0.25"/>
    <row r="269" spans="1:30" ht="15.75" customHeight="1" x14ac:dyDescent="0.25"/>
    <row r="270" spans="1:30" ht="15.75" customHeight="1" x14ac:dyDescent="0.25"/>
    <row r="271" spans="1:30" ht="15.75" customHeight="1" x14ac:dyDescent="0.25"/>
    <row r="272" spans="1:30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5">
    <mergeCell ref="B56:F56"/>
    <mergeCell ref="B57:J57"/>
    <mergeCell ref="B58:F58"/>
    <mergeCell ref="B30:J30"/>
    <mergeCell ref="B43:F43"/>
    <mergeCell ref="B45:J45"/>
    <mergeCell ref="B49:F49"/>
    <mergeCell ref="B51:J51"/>
    <mergeCell ref="B53:F53"/>
    <mergeCell ref="D2:J2"/>
    <mergeCell ref="D3:J3"/>
    <mergeCell ref="D4:J4"/>
    <mergeCell ref="B24:F24"/>
    <mergeCell ref="B27:F27"/>
    <mergeCell ref="B28:F28"/>
  </mergeCells>
  <printOptions horizontalCentered="1"/>
  <pageMargins left="0.19685039370078741" right="0.19685039370078741" top="0.47244094488188981" bottom="7.874015748031496E-2" header="0" footer="0"/>
  <pageSetup orientation="landscape"/>
  <headerFooter>
    <oddHeader>&amp;C&amp;A</oddHeader>
    <oddFooter>&amp;CPágina &amp;P</oddFooter>
  </headerFooter>
  <rowBreaks count="1" manualBreakCount="1">
    <brk id="94" man="1"/>
  </rowBreaks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Trimestre 2022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Moreno</dc:creator>
  <cp:lastModifiedBy>Adriana Moreno</cp:lastModifiedBy>
  <dcterms:created xsi:type="dcterms:W3CDTF">2024-07-24T19:44:08Z</dcterms:created>
  <dcterms:modified xsi:type="dcterms:W3CDTF">2024-07-24T19:45:52Z</dcterms:modified>
</cp:coreProperties>
</file>